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'Лист2'!$A$1:$G$32</definedName>
  </definedNames>
  <calcPr fullCalcOnLoad="1"/>
</workbook>
</file>

<file path=xl/sharedStrings.xml><?xml version="1.0" encoding="utf-8"?>
<sst xmlns="http://schemas.openxmlformats.org/spreadsheetml/2006/main" count="307" uniqueCount="126">
  <si>
    <t>РЕЕСТР ИСПОЛНИТЕЛЬНОГО ПРОИЗВОДСТВА</t>
  </si>
  <si>
    <t>Судебные заседания</t>
  </si>
  <si>
    <t>Сумма к взысканию, руб.</t>
  </si>
  <si>
    <t>№ п/п</t>
  </si>
  <si>
    <t>Инстанция</t>
  </si>
  <si>
    <t>Дата</t>
  </si>
  <si>
    <t>Время (ч-м)</t>
  </si>
  <si>
    <t>Истец</t>
  </si>
  <si>
    <t>Ответчик</t>
  </si>
  <si>
    <t>Третье лицо</t>
  </si>
  <si>
    <t>Суд</t>
  </si>
  <si>
    <t>Номер дела</t>
  </si>
  <si>
    <t>Предмет исковых требований</t>
  </si>
  <si>
    <t>Основной долг</t>
  </si>
  <si>
    <t>неустойка</t>
  </si>
  <si>
    <t>госпошлина</t>
  </si>
  <si>
    <t>ВСЕГО сумма к взысканию, руб.</t>
  </si>
  <si>
    <t>Взыскано</t>
  </si>
  <si>
    <t>ССП, ФИО пристава, № тел.</t>
  </si>
  <si>
    <t>дата предъявления исп.листа</t>
  </si>
  <si>
    <t>Примечание</t>
  </si>
  <si>
    <t>Суд1</t>
  </si>
  <si>
    <t>14-15</t>
  </si>
  <si>
    <t>НП "ЖилКомСтрой"</t>
  </si>
  <si>
    <t>ООО "Жилищная эксплуатационная организация № 1" (ИНН 2465214175, г.Красноярск)</t>
  </si>
  <si>
    <t>Арбитражный суд Красноярского края</t>
  </si>
  <si>
    <t>А33-15771/2011</t>
  </si>
  <si>
    <t>задолженность по уплате ежемесячных членских взносов, неустойка</t>
  </si>
  <si>
    <t>Кировского района г.Красноярска, Струзик Екатерина Владимировна, 2355011</t>
  </si>
  <si>
    <t xml:space="preserve"> 23.03.12</t>
  </si>
  <si>
    <r>
      <t>1) 30.03.12 возбуждено исп.производство. 
2) 02.10.12 при личной встрече с с/приставом выяснилось - были направлены электронные запросы:</t>
    </r>
    <r>
      <rPr>
        <b/>
        <sz val="10"/>
        <rFont val="Arial Cyr"/>
        <family val="0"/>
      </rPr>
      <t xml:space="preserve"> </t>
    </r>
    <r>
      <rPr>
        <sz val="11"/>
        <color theme="1"/>
        <rFont val="Calibri"/>
        <family val="2"/>
      </rPr>
      <t>ИФНС (получен ответ "нет сведений о юр.лице), ответы на запросы не поступили из ПФ, ГИБДД, Сбербанка, Енисейского объединенного банка. 03.10.12 с/пристав должна отправить письменный запрос в ИФНС. о результате нужно узнать после 15.10.12. факсом с/приставу отправлены известные НП банковские реквизиты.
3) 11.12.12 пристав по телефону сказала что нужно поднимать документы и просила позвонить после 18.12.12.
4) 15.01.13 - пристав собщила что должник не найден, готовится акт и постановление о прекращении исп.производства.
5) 16.05.13 - пристав готовила акт о возврате исп.листа в связи с невозможностью установить место нахождение должника. позвонить 20.05.13 чтобы уточнить об отправке акта в адрес НП канцелярией.
6) 25.06.13 - факсом от пристава получено постановление об окончании исп.производства в связи с невозможностью установить местонахождение должника.</t>
    </r>
  </si>
  <si>
    <t xml:space="preserve">Удовлетворено судом 65806,45 руб по 24.03.2011+ % 1613,63+ г/п 2696,80 руб. </t>
  </si>
  <si>
    <t>16-15</t>
  </si>
  <si>
    <t>ООО "КрасСтрой" (ИНН 2465214175, г.Красноярск)</t>
  </si>
  <si>
    <t>А33-15773/2011</t>
  </si>
  <si>
    <t>Кировского района г.Красноярска, Мансурова Тамара Павловна, 2355009</t>
  </si>
  <si>
    <t>1) 30.03.12 возбуждено исп.производство. 
2) 02.10.12 при личной встрече с с/приставом выяснилось - были направлены электронные запросы: ИФНС (в августе 2012 получена выписка из ЕГРЮЛ без сведений о р/счетах), ответы на запросы не поступили из ПФ, ГИБДД,  03.10.12 с/пристав должна отправить письменный запрос в ИФНС о р/счетах. о результате нужно узнать после 15.10.12. факсом с/приставу отправлены известные НП банковские реквизиты.
3) 11,13.12.12, 15.01.13 не смог дозвониться.
4) 16.05.13 - дело передано дугому приставу, направлен запрос в налоговую о подробных сведениях о должнике. По результатам отвсета возможно будет составлен акт о возврате исп.листа в связи с невозможностью установить место нахождение должника. Позвонить в конце мая.
5) 25.06.13 - в течение 26.06.13 факсом пристав отправит постановление об окончании исп.производства в связи с невозможностью установить местонахождение должника.
6) постановление об оконч. исп.производства ожидается факсом 17.07.13</t>
  </si>
  <si>
    <t>09-00</t>
  </si>
  <si>
    <t>ООО "Импульс+" (ИНН 2461124058, г.Красноярск)</t>
  </si>
  <si>
    <t>А33-19416/2011</t>
  </si>
  <si>
    <t>Ленинского р-на г.Красноярска, (Золоторева Светлана), 2640040</t>
  </si>
  <si>
    <t>1) 06.04.12 возбуждено исп.производство.
2) 04.10.12 при личной встрече с с/приставом выяснилось - были направлены электронные запросы: ИФНС, ПФ, ГИБДД, Сбербанк - есть сведения о нахождении должника в Москве, 04.08.12 отправлен запрос в ССП Москвы, ожидается ответ. О результате нужно узнать после 12.10.12.
3) 11.12.12 пристав сообщила что должника нет в базе, передан в другой отдел ССП, будет проверять архив, просила позвонить после 20.12.12.
4) 15.01.2013 - исп.лист отправлен в ССП г.Москвы, ответа нет, отправят повторный запрос, позвонить после 21.01.2013.
5) 16.05.13 - дело отправлено в УФССП г.Москвы, ответа нет. Со слов пристава ждать ответа и звонить бесполезно.</t>
  </si>
  <si>
    <t xml:space="preserve">Удовлетворено судом 105000,00 руб по 31.10.2011+ % 1876,88+ г/п 4206,31 руб. </t>
  </si>
  <si>
    <t>16-30</t>
  </si>
  <si>
    <t>ООО "Форвард" (ИНН 2465076528, с.Мокрушенское Красноярского края)</t>
  </si>
  <si>
    <t>А33-19414/2011</t>
  </si>
  <si>
    <t>задолженность по уплате ежемесячных членских взносов</t>
  </si>
  <si>
    <t>---</t>
  </si>
  <si>
    <t>Казачинского р-на Красноярского края, Шук Ольга Викторовна, (39196) 21282</t>
  </si>
  <si>
    <t>1) 21.05.12 возбуждено исп.производство.
2) 27.12.12 в ССП почтой направлено заявление о возврате исп.листа
3) 16.01.13 получено постановление об окончании исп.производства и исп.лист</t>
  </si>
  <si>
    <t>Удовлетворено судом 114193,55 руб по 31.10.2011+г/п 4425,81 руб.</t>
  </si>
  <si>
    <t>10-15</t>
  </si>
  <si>
    <t>ООО Региональная строительная компания "Аква-Сервис" (ИНН 2465202780, г.Красноярск)</t>
  </si>
  <si>
    <t>А33-19417/2011</t>
  </si>
  <si>
    <t>Советского р-на г.Красноярска, Гринин Виталий Евгеньевич, 2553451</t>
  </si>
  <si>
    <r>
      <t xml:space="preserve">05.04.12 возбуждено исп.производство. </t>
    </r>
    <r>
      <rPr>
        <b/>
        <sz val="10"/>
        <rFont val="Arial Cyr"/>
        <family val="0"/>
      </rPr>
      <t>10.05.12 получен долг в полном объеме.</t>
    </r>
  </si>
  <si>
    <t xml:space="preserve">Удовлетворено судом 161935,48 руб по 31.10.2011+г/п 5858,06 руб. </t>
  </si>
  <si>
    <t>15.08.2012</t>
  </si>
  <si>
    <t>10-00</t>
  </si>
  <si>
    <t>ООО "Перспектива" (ИНН 2460213097, г.Красноярск)</t>
  </si>
  <si>
    <t>А33-19415/2011</t>
  </si>
  <si>
    <t>Железнодорожного р-на г.Красноярска, Разинькова Светлана Юрьевна, 2219327
Анашкин Виктор Михайлович, 2212083</t>
  </si>
  <si>
    <t>1) 26.11.12 решением 3 Апелляционного арбитражного суда решение Арбитражного суда Красноярского края оставлено в силе.
2) 18.02.2013 в ССП предъявлен исп.лист.
3) 28.02.2013 возбуждено исп.производство.
4) 16,18.04.13, 14.05.13  - не дозвонился.
5) 23.05.13 - пристав по месту регистрации должника не нашел, ожидается ответ налоговой на запрос.
6) 25.06.13 - пристав получил ответы от УФНС, Росреестра, двух банков - денег нет. на р/счета приставом наложен арест. Пристав пойдет к директору домой. Позвонить 02.07.13.
7) 11.07.13 - информация та же. позвонить 25-26.07.13.</t>
  </si>
  <si>
    <t>Удовлетворено судом 80241,94 руб по 01.03.2011+г/п 3209,68 руб.</t>
  </si>
  <si>
    <t>ЗАО "ВЕСТ" (ИНН 2461017761, г.Красноярск)</t>
  </si>
  <si>
    <t>А33-2111/2012</t>
  </si>
  <si>
    <t>Ленинского р-на г.Красноярска, Антонова Татьяна Сергеевна, 2640040</t>
  </si>
  <si>
    <t>1) 16.08.12 возбуждено исполнительное производство.
2) 04.10.12 при личной встрече с с/приставом выяснилось - на р/счет должника наложен арест, ожидается поступление денег.
3) 11.12.12, 15.01.13 - НП "ЖилКомСтрой" в списке кредиторов, погашение долга по мере поступления денег, в порядке очереди. (последнее поступление денег было в октябре 2012).
4) 07.05.13 - в ноябре 2012 и марте 2013 приставом проверено наличие имущества должника - все имущество в аренде, на р/сч денег нет, директор дважды предупреждена об уголовной ответственности. Сообщил приставу об ООО "ВОСТОК" управляемой директором ЗАО "ВЕСТ" по тому же адресу. позвонить после 20.05.2013.
5) 16.05.13 - приставом направлен запрос в налоговую об акционерах.
6) 25.06.13 - 24.06.13 пристав получила ответ на запрос из УФНС, готовит письмо директору о предоставлении договоров аренды. Позвонить 04.06.13.</t>
  </si>
  <si>
    <t xml:space="preserve">Удовлетворено судом 150000,00 руб по 30.04.2012+ % 7259,78+ г/п 5717,79 руб. </t>
  </si>
  <si>
    <t>ООО "Партнер" (ИНН 2461117734, г.Красноярск)</t>
  </si>
  <si>
    <t>А33-2114/2012</t>
  </si>
  <si>
    <r>
      <t xml:space="preserve">Кировского района г.Красноярска, Крестина, </t>
    </r>
    <r>
      <rPr>
        <sz val="10"/>
        <color indexed="10"/>
        <rFont val="Arial Cyr"/>
        <family val="0"/>
      </rPr>
      <t>2355009</t>
    </r>
  </si>
  <si>
    <t>1) 25.09.12 воздуждено исп.производство.
2) 02.10.12 при личной встрече с с/приставом выяснилось - 03.10.12 с/пристав пойдет к должнику по юр.адресу для предъявления Постановления о возбуждении исп.производства. 15.10.12. Факсом с/приставу отправлены известные НП банковские реквизиты.
3) 15.01.2013 - на р/с должника нет денег, пристав делает запросы по всем банкам, обещала позвонить после 21.01.13.
4) 16.05.13 - по месту регистрации должника нет, денег на счетах нет. Дело передано другому приставу.
5) 28.05.13 - сообщил приставу номера телефонов директора должника.
6) 25.06.13 - пристав получила ответы на повторные запросы в УФНС (короткий) и банки, денег на счетах нет, пойдет по адресу регистрации должника. Позвонить 02.07.13.
7) 16.07.13 - ответ из УФНС (подробный) не получен. ожидается в августе.</t>
  </si>
  <si>
    <t xml:space="preserve">Удовлетворено судом 82500,00 руб по 31.01.2012+ % 2160,00+ г/п 3366,40 руб. </t>
  </si>
  <si>
    <t>09-30</t>
  </si>
  <si>
    <t>ООО "Благгорстрой" (ИНН 2465202780, г.Красноярск)</t>
  </si>
  <si>
    <t>А33-2113/2012</t>
  </si>
  <si>
    <t>Отдел №2 Советского р-на г.Красноярска, Зубков Виталий Вадимович, 2551908, канц. 2130826</t>
  </si>
  <si>
    <t>1) 25.09.12 воздуждено исп.производство.
2) 04.10.12 при личной встрече с с/приставом выяснилось - дело передается от другого с/пристава до 12.10.12, потом будут отправлены запросы в гос.органы. О процессе исп.производства с/приставу нужно позвонить после 26.10.12.
3) приставы меняются. не смог дозвониться.</t>
  </si>
  <si>
    <t xml:space="preserve">Удовлетворено судом 110000,00 руб по 31.01.2012+г/п 4300,00 руб. </t>
  </si>
  <si>
    <t>12-15</t>
  </si>
  <si>
    <t>ООО "ВЕАН" (ИНН 2465202780, Иркутская обл.)</t>
  </si>
  <si>
    <t>Решение вступило в силу 03.09.2012. Ожидается исп.лист из г.Иркутска.</t>
  </si>
  <si>
    <t xml:space="preserve">Удовлетворено судом 137250,00 руб по 09.04.2012+г/п 4825,00 руб. </t>
  </si>
  <si>
    <t>11-30</t>
  </si>
  <si>
    <t>ООО "ММК "Генерация" (ИНН 2465202780, г.Красноярск)</t>
  </si>
  <si>
    <t>Отдел №3 Советского р-на г.Красноярска, Козич Николай Александрович, 2551360, 8-923-277-66-99</t>
  </si>
  <si>
    <t>1) 14.08.12 возбуждено исп.производство. Наложен арест на р/с.
2) 22.11.12 - пристав ждет поступление денег должнику от ООО "КОС" в конце декабря 2012.
3) сумма долга взыскана через ООО "КОС"</t>
  </si>
  <si>
    <t xml:space="preserve">Удовлетворено судом 135000,00 руб по 29.02.2012+ г/п 5050,00 руб. </t>
  </si>
  <si>
    <t>11-00</t>
  </si>
  <si>
    <t>ООО "РеалСтрой" (ИНН 2466223550,  г.Красноярск)</t>
  </si>
  <si>
    <t>Центрального р-на г.Красноярска, Хафизова Лилия Фазыловна, 2116166, 8-923-348-96-24</t>
  </si>
  <si>
    <t>1) 02.08.12 возбуждено исп.производство.
2) 11.10.12 при личной встрече с с/приставом выяснилось -  были направлены электронные запросы в ИФНС, ПФ, ГИБДД, Сбербанка - получен ответ "нет сведений о юр.лице"). Подано заявление о розыске должника. 
3) 25.12.12 от суд.пристава вернулся исп.лист в связи с невозможностью установить местонахождение должника</t>
  </si>
  <si>
    <t>Удовлетворено судом 114935,48 руб по 22.04.2011+г/п 4448,06 руб.</t>
  </si>
  <si>
    <t>ЗАО "Унистрой" (ИНН 2463039908, г.Красноярск)</t>
  </si>
  <si>
    <t>Центрального р-на г.Красноярска, Никишанова Елена Александровна, 2118858</t>
  </si>
  <si>
    <t>1) 26.02.2013 возбуждено исп.производство.
2) 21.02.2013 суд.приставу вручен дополнительный исп.лист
3) 02.04.13 суд.приставу сообщены банк.счета должника.
4) 05.04.13 получено определение о возбуждении исп.производства по доп.исп.листу.
5) 16.04.13 по телефону суд.пристав ответила что ожидаются ответы на запросы от банков. Нужно позвонить ей 07.05.13.
6) 07.05.13 - арестованы р/счета, ответ от Сбербанка "денег нет", ожидается ответ от банков НОТАбанк, МФК и Экспобанк. Позвонить ей 14.05.13.
7) 16.05.13 - ответов от банков нет. Позвонить 28.05.13.
8) 28.05, 11,18,25.06., 09,11,16.07 не дозвонился.</t>
  </si>
  <si>
    <t>ООО "ЭнергоСнаб"</t>
  </si>
  <si>
    <t xml:space="preserve">28.12.12 Решение АС Красноярского края в пользу НП, вступило в силу 29.01.13. Исп.лист получен </t>
  </si>
  <si>
    <t>ООО "КОМХОЗ"</t>
  </si>
  <si>
    <t>Иск удовлетворен в полном объеме. Решение вступило в силу 18.03.2013. Исп.лист получен</t>
  </si>
  <si>
    <t>ИТОГО, в том числе:</t>
  </si>
  <si>
    <t>юрисконсульт</t>
  </si>
  <si>
    <t>И.Г. Кучин</t>
  </si>
  <si>
    <t>Исковые требования удовлетворены.</t>
  </si>
  <si>
    <t>Решение суда</t>
  </si>
  <si>
    <t>ООО «Экотехника» (ИНН 2466249572, г.Крсноярск)</t>
  </si>
  <si>
    <t>1</t>
  </si>
  <si>
    <t>2</t>
  </si>
  <si>
    <t>ООО "ЭнергоСнаб" (ИНН 2465224705,  г.Красноярск)</t>
  </si>
  <si>
    <t>ООО "КОМХОЗ" (ИНН 2465085184, г.Красноярск)</t>
  </si>
  <si>
    <t>ООО "АртСтройГарант" (ИНН 2466207290, г.Красноярск)</t>
  </si>
  <si>
    <t>ООО "АлекСС" (ИНН 2465098803, г.Красноярск)</t>
  </si>
  <si>
    <t>ООО "КрасноярскЭлектроМонтаж-Плюс" (ИНН 2462031720, г.Красноярск)</t>
  </si>
  <si>
    <t xml:space="preserve"> ООО "ОРИОН" (ИНН 2460213121, г.Красноярск)</t>
  </si>
  <si>
    <t>ООО "СибЕвроСтрой" (ИНН 2461210099, г.Красноярск)</t>
  </si>
  <si>
    <t>ООО " Ваш выбор-Люкс " (ИНН 2465075161, г.Красноярск)</t>
  </si>
  <si>
    <t>ООО "ЖЕЛЕЗНОДОРОЖНИК" (ИНН 2460213114, г.Красноярск)</t>
  </si>
  <si>
    <t>ООО «ЖИЛКОМСЕРВИС» (ИНН 2463068000, г.Красноярск)</t>
  </si>
  <si>
    <t>ООО «ТМ-Прогресс» (ИНН 2463245428, г.Красноярск)</t>
  </si>
  <si>
    <t>СС СРО "ПромЖилСтрой"</t>
  </si>
  <si>
    <t>ООО «АРБАН» (ИНН 1701060313, Республика Тыва, г.Кызыл)</t>
  </si>
  <si>
    <t>ООО «Строймет» (ИНН 2465193398, г.Красноярск)</t>
  </si>
  <si>
    <t>Информация об исках СС СРО "ПромЖилСтрой"</t>
  </si>
  <si>
    <t>ООО «Академ» (ИНН 2460076041, г.Красноярск)</t>
  </si>
  <si>
    <t>задолженность по уплате членских взносов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</si>
</sst>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3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49" fontId="2" fillId="0" borderId="0" xfId="53" applyNumberFormat="1" applyFill="1" applyAlignment="1">
      <alignment horizontal="center" vertical="center" wrapText="1"/>
      <protection/>
    </xf>
    <xf numFmtId="0" fontId="2" fillId="0" borderId="0" xfId="53" applyFill="1" applyAlignment="1">
      <alignment horizontal="left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4" fontId="5" fillId="0" borderId="0" xfId="53" applyNumberFormat="1" applyFont="1" applyFill="1" applyAlignment="1">
      <alignment horizontal="center" vertical="center" wrapText="1"/>
      <protection/>
    </xf>
    <xf numFmtId="4" fontId="2" fillId="0" borderId="0" xfId="53" applyNumberFormat="1" applyFill="1" applyAlignment="1">
      <alignment horizontal="center" vertical="center" wrapText="1"/>
      <protection/>
    </xf>
    <xf numFmtId="0" fontId="2" fillId="0" borderId="0" xfId="53" applyFill="1" applyAlignment="1">
      <alignment horizontal="justify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2" fillId="0" borderId="0" xfId="53" applyFill="1" applyAlignment="1">
      <alignment vertical="center"/>
      <protection/>
    </xf>
    <xf numFmtId="49" fontId="2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8" fillId="0" borderId="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Alignment="1">
      <alignment horizontal="justify" vertical="top" wrapText="1"/>
      <protection/>
    </xf>
    <xf numFmtId="0" fontId="2" fillId="0" borderId="0" xfId="53" applyFill="1">
      <alignment/>
      <protection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14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ill="1" applyBorder="1" applyAlignment="1">
      <alignment horizontal="center" vertical="center" wrapText="1"/>
      <protection/>
    </xf>
    <xf numFmtId="0" fontId="2" fillId="0" borderId="13" xfId="53" applyFill="1" applyBorder="1" applyAlignment="1">
      <alignment horizontal="center" vertical="center" wrapText="1"/>
      <protection/>
    </xf>
    <xf numFmtId="49" fontId="2" fillId="0" borderId="13" xfId="53" applyNumberFormat="1" applyFill="1" applyBorder="1" applyAlignment="1">
      <alignment horizontal="left" vertical="center" wrapText="1"/>
      <protection/>
    </xf>
    <xf numFmtId="0" fontId="2" fillId="0" borderId="13" xfId="53" applyFill="1" applyBorder="1" applyAlignment="1">
      <alignment horizontal="left" vertical="center" wrapText="1"/>
      <protection/>
    </xf>
    <xf numFmtId="0" fontId="2" fillId="0" borderId="14" xfId="53" applyFill="1" applyBorder="1" applyAlignment="1">
      <alignment horizontal="center" vertical="center" wrapText="1"/>
      <protection/>
    </xf>
    <xf numFmtId="4" fontId="5" fillId="0" borderId="14" xfId="53" applyNumberFormat="1" applyFont="1" applyFill="1" applyBorder="1" applyAlignment="1">
      <alignment horizontal="center" vertical="center" wrapText="1"/>
      <protection/>
    </xf>
    <xf numFmtId="4" fontId="2" fillId="0" borderId="14" xfId="53" applyNumberFormat="1" applyFont="1" applyFill="1" applyBorder="1" applyAlignment="1">
      <alignment horizontal="center" vertical="center" wrapText="1"/>
      <protection/>
    </xf>
    <xf numFmtId="0" fontId="0" fillId="0" borderId="13" xfId="53" applyNumberFormat="1" applyFont="1" applyFill="1" applyBorder="1" applyAlignment="1">
      <alignment horizontal="left" vertical="center" wrapText="1"/>
      <protection/>
    </xf>
    <xf numFmtId="172" fontId="0" fillId="0" borderId="14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wrapText="1"/>
    </xf>
    <xf numFmtId="0" fontId="0" fillId="0" borderId="13" xfId="53" applyFont="1" applyFill="1" applyBorder="1" applyAlignment="1">
      <alignment vertical="center" wrapText="1"/>
      <protection/>
    </xf>
    <xf numFmtId="4" fontId="5" fillId="0" borderId="15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172" fontId="2" fillId="0" borderId="15" xfId="53" applyNumberFormat="1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 quotePrefix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14" fontId="2" fillId="0" borderId="15" xfId="53" applyNumberFormat="1" applyFont="1" applyFill="1" applyBorder="1" applyAlignment="1">
      <alignment vertical="center" wrapText="1"/>
      <protection/>
    </xf>
    <xf numFmtId="49" fontId="2" fillId="0" borderId="15" xfId="53" applyNumberFormat="1" applyFont="1" applyFill="1" applyBorder="1" applyAlignment="1">
      <alignment vertical="center" wrapText="1"/>
      <protection/>
    </xf>
    <xf numFmtId="49" fontId="2" fillId="0" borderId="15" xfId="53" applyNumberFormat="1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0" fillId="0" borderId="15" xfId="53" applyFont="1" applyFill="1" applyBorder="1" applyAlignment="1" quotePrefix="1">
      <alignment horizontal="center"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172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 quotePrefix="1">
      <alignment horizontal="center" vertical="center" wrapText="1"/>
      <protection/>
    </xf>
    <xf numFmtId="0" fontId="2" fillId="0" borderId="15" xfId="0" applyFont="1" applyFill="1" applyBorder="1" applyAlignment="1">
      <alignment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 quotePrefix="1">
      <alignment horizontal="center" vertical="center" wrapText="1"/>
      <protection/>
    </xf>
    <xf numFmtId="172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56" fillId="0" borderId="15" xfId="53" applyFont="1" applyFill="1" applyBorder="1" applyAlignment="1">
      <alignment horizontal="center" vertical="center" wrapText="1"/>
      <protection/>
    </xf>
    <xf numFmtId="14" fontId="56" fillId="0" borderId="13" xfId="53" applyNumberFormat="1" applyFont="1" applyFill="1" applyBorder="1" applyAlignment="1">
      <alignment horizontal="center" vertical="center" wrapText="1"/>
      <protection/>
    </xf>
    <xf numFmtId="172" fontId="56" fillId="0" borderId="13" xfId="53" applyNumberFormat="1" applyFont="1" applyFill="1" applyBorder="1" applyAlignment="1">
      <alignment horizontal="center" vertical="center" wrapText="1"/>
      <protection/>
    </xf>
    <xf numFmtId="49" fontId="56" fillId="0" borderId="13" xfId="53" applyNumberFormat="1" applyFont="1" applyFill="1" applyBorder="1" applyAlignment="1">
      <alignment horizontal="center" vertical="center" wrapText="1"/>
      <protection/>
    </xf>
    <xf numFmtId="0" fontId="56" fillId="0" borderId="13" xfId="53" applyFont="1" applyFill="1" applyBorder="1" applyAlignment="1">
      <alignment horizontal="center" vertical="center" wrapText="1"/>
      <protection/>
    </xf>
    <xf numFmtId="49" fontId="56" fillId="0" borderId="13" xfId="53" applyNumberFormat="1" applyFont="1" applyFill="1" applyBorder="1" applyAlignment="1">
      <alignment horizontal="left" vertical="center" wrapText="1"/>
      <protection/>
    </xf>
    <xf numFmtId="0" fontId="56" fillId="0" borderId="13" xfId="53" applyFont="1" applyFill="1" applyBorder="1" applyAlignment="1">
      <alignment horizontal="left" vertical="center" wrapText="1"/>
      <protection/>
    </xf>
    <xf numFmtId="0" fontId="56" fillId="0" borderId="14" xfId="53" applyFont="1" applyFill="1" applyBorder="1" applyAlignment="1">
      <alignment horizontal="center" vertical="center" wrapText="1"/>
      <protection/>
    </xf>
    <xf numFmtId="0" fontId="56" fillId="0" borderId="14" xfId="53" applyFont="1" applyFill="1" applyBorder="1" applyAlignment="1">
      <alignment horizontal="left" vertical="center" wrapText="1"/>
      <protection/>
    </xf>
    <xf numFmtId="4" fontId="57" fillId="0" borderId="14" xfId="53" applyNumberFormat="1" applyFont="1" applyFill="1" applyBorder="1" applyAlignment="1">
      <alignment horizontal="center" vertical="center" wrapText="1"/>
      <protection/>
    </xf>
    <xf numFmtId="4" fontId="56" fillId="0" borderId="14" xfId="53" applyNumberFormat="1" applyFont="1" applyFill="1" applyBorder="1" applyAlignment="1">
      <alignment horizontal="center" vertical="center" wrapText="1"/>
      <protection/>
    </xf>
    <xf numFmtId="0" fontId="56" fillId="0" borderId="13" xfId="53" applyNumberFormat="1" applyFont="1" applyFill="1" applyBorder="1" applyAlignment="1">
      <alignment horizontal="left" vertical="center" wrapText="1"/>
      <protection/>
    </xf>
    <xf numFmtId="172" fontId="56" fillId="0" borderId="14" xfId="53" applyNumberFormat="1" applyFont="1" applyFill="1" applyBorder="1" applyAlignment="1">
      <alignment horizontal="center" vertical="center" wrapText="1"/>
      <protection/>
    </xf>
    <xf numFmtId="0" fontId="56" fillId="0" borderId="15" xfId="53" applyFont="1" applyFill="1" applyBorder="1" applyAlignment="1">
      <alignment vertical="center" wrapText="1"/>
      <protection/>
    </xf>
    <xf numFmtId="0" fontId="56" fillId="0" borderId="0" xfId="0" applyFont="1" applyFill="1" applyAlignment="1">
      <alignment/>
    </xf>
    <xf numFmtId="0" fontId="57" fillId="0" borderId="14" xfId="53" applyFont="1" applyFill="1" applyBorder="1" applyAlignment="1">
      <alignment horizontal="center" vertical="center" wrapText="1"/>
      <protection/>
    </xf>
    <xf numFmtId="0" fontId="2" fillId="0" borderId="13" xfId="53" applyNumberFormat="1" applyFill="1" applyBorder="1" applyAlignment="1">
      <alignment horizontal="left" vertical="center" wrapText="1"/>
      <protection/>
    </xf>
    <xf numFmtId="0" fontId="2" fillId="0" borderId="15" xfId="53" applyFill="1" applyBorder="1" applyAlignment="1">
      <alignment vertical="center" wrapText="1"/>
      <protection/>
    </xf>
    <xf numFmtId="0" fontId="2" fillId="0" borderId="14" xfId="53" applyFill="1" applyBorder="1" applyAlignment="1">
      <alignment horizontal="left" vertical="center" wrapText="1"/>
      <protection/>
    </xf>
    <xf numFmtId="4" fontId="2" fillId="0" borderId="13" xfId="53" applyNumberForma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vertical="center" wrapText="1"/>
      <protection/>
    </xf>
    <xf numFmtId="4" fontId="2" fillId="0" borderId="15" xfId="53" applyNumberFormat="1" applyFill="1" applyBorder="1" applyAlignment="1">
      <alignment horizontal="left" vertical="center" wrapText="1"/>
      <protection/>
    </xf>
    <xf numFmtId="0" fontId="12" fillId="0" borderId="15" xfId="53" applyFont="1" applyFill="1" applyBorder="1" applyAlignment="1">
      <alignment horizontal="center" vertical="center"/>
      <protection/>
    </xf>
    <xf numFmtId="49" fontId="12" fillId="0" borderId="13" xfId="53" applyNumberFormat="1" applyFont="1" applyFill="1" applyBorder="1" applyAlignment="1">
      <alignment horizontal="left" vertical="center"/>
      <protection/>
    </xf>
    <xf numFmtId="14" fontId="12" fillId="0" borderId="15" xfId="53" applyNumberFormat="1" applyFont="1" applyFill="1" applyBorder="1" applyAlignment="1">
      <alignment horizontal="center" vertical="center" wrapText="1"/>
      <protection/>
    </xf>
    <xf numFmtId="49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14" fontId="12" fillId="0" borderId="15" xfId="53" applyNumberFormat="1" applyFont="1" applyFill="1" applyBorder="1" applyAlignment="1">
      <alignment horizontal="justify" vertical="top" wrapText="1"/>
      <protection/>
    </xf>
    <xf numFmtId="2" fontId="12" fillId="0" borderId="15" xfId="53" applyNumberFormat="1" applyFont="1" applyFill="1" applyBorder="1" applyAlignment="1">
      <alignment horizontal="center" vertical="center" wrapText="1"/>
      <protection/>
    </xf>
    <xf numFmtId="4" fontId="12" fillId="0" borderId="15" xfId="53" applyNumberFormat="1" applyFont="1" applyFill="1" applyBorder="1" applyAlignment="1">
      <alignment horizontal="center" vertical="center" wrapText="1"/>
      <protection/>
    </xf>
    <xf numFmtId="172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center" vertical="center" wrapText="1"/>
      <protection/>
    </xf>
    <xf numFmtId="0" fontId="15" fillId="0" borderId="0" xfId="53" applyFont="1" applyFill="1" applyAlignment="1">
      <alignment horizontal="left" vertical="center" wrapText="1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 applyFill="1" applyAlignment="1">
      <alignment horizontal="justify" vertical="top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49" fontId="15" fillId="0" borderId="13" xfId="53" applyNumberFormat="1" applyFont="1" applyFill="1" applyBorder="1" applyAlignment="1">
      <alignment horizontal="center" vertical="center" wrapText="1"/>
      <protection/>
    </xf>
    <xf numFmtId="14" fontId="15" fillId="0" borderId="13" xfId="53" applyNumberFormat="1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left" vertical="center" wrapText="1"/>
      <protection/>
    </xf>
    <xf numFmtId="0" fontId="15" fillId="0" borderId="13" xfId="53" applyNumberFormat="1" applyFont="1" applyFill="1" applyBorder="1" applyAlignment="1">
      <alignment horizontal="left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49" fontId="15" fillId="0" borderId="15" xfId="53" applyNumberFormat="1" applyFont="1" applyFill="1" applyBorder="1" applyAlignment="1">
      <alignment horizontal="center" vertical="center" wrapText="1"/>
      <protection/>
    </xf>
    <xf numFmtId="14" fontId="15" fillId="0" borderId="15" xfId="53" applyNumberFormat="1" applyFont="1" applyFill="1" applyBorder="1" applyAlignment="1">
      <alignment horizontal="center" vertical="center" wrapText="1"/>
      <protection/>
    </xf>
    <xf numFmtId="49" fontId="15" fillId="0" borderId="15" xfId="53" applyNumberFormat="1" applyFont="1" applyFill="1" applyBorder="1" applyAlignment="1">
      <alignment horizontal="left" vertical="center" wrapText="1"/>
      <protection/>
    </xf>
    <xf numFmtId="0" fontId="15" fillId="0" borderId="15" xfId="53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4" fillId="0" borderId="0" xfId="53" applyNumberFormat="1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59" fillId="0" borderId="0" xfId="0" applyFont="1" applyAlignment="1">
      <alignment vertical="center"/>
    </xf>
    <xf numFmtId="49" fontId="59" fillId="0" borderId="0" xfId="0" applyNumberFormat="1" applyFont="1" applyAlignment="1">
      <alignment/>
    </xf>
    <xf numFmtId="0" fontId="58" fillId="0" borderId="15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5" fillId="0" borderId="19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4.421875" style="99" customWidth="1"/>
    <col min="2" max="2" width="7.00390625" style="1" hidden="1" customWidth="1"/>
    <col min="3" max="3" width="10.28125" style="1" hidden="1" customWidth="1"/>
    <col min="4" max="4" width="7.140625" style="1" hidden="1" customWidth="1"/>
    <col min="5" max="5" width="9.140625" style="1" hidden="1" customWidth="1"/>
    <col min="6" max="6" width="17.7109375" style="1" customWidth="1"/>
    <col min="7" max="9" width="0" style="1" hidden="1" customWidth="1"/>
    <col min="10" max="10" width="17.140625" style="1" customWidth="1"/>
    <col min="11" max="11" width="12.00390625" style="1" hidden="1" customWidth="1"/>
    <col min="12" max="13" width="9.57421875" style="1" hidden="1" customWidth="1"/>
    <col min="14" max="14" width="12.421875" style="100" customWidth="1"/>
    <col min="15" max="15" width="11.28125" style="1" customWidth="1"/>
    <col min="16" max="16" width="15.57421875" style="1" customWidth="1"/>
    <col min="17" max="17" width="10.7109375" style="1" customWidth="1"/>
    <col min="18" max="18" width="38.8515625" style="1" customWidth="1"/>
    <col min="19" max="19" width="22.57421875" style="1" customWidth="1"/>
    <col min="20" max="16384" width="9.140625" style="1" customWidth="1"/>
  </cols>
  <sheetData>
    <row r="1" spans="1:18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5.75" thickBot="1">
      <c r="A2" s="2"/>
      <c r="B2" s="3"/>
      <c r="C2" s="130"/>
      <c r="D2" s="130"/>
      <c r="E2" s="4"/>
      <c r="F2" s="4"/>
      <c r="G2" s="4"/>
      <c r="H2" s="5"/>
      <c r="I2" s="6"/>
      <c r="J2" s="5"/>
      <c r="K2" s="5"/>
      <c r="L2" s="5"/>
      <c r="M2" s="5"/>
      <c r="N2" s="7"/>
      <c r="O2" s="8"/>
      <c r="P2" s="9"/>
      <c r="Q2" s="10"/>
      <c r="R2" s="2"/>
    </row>
    <row r="3" spans="1:18" ht="15.75" thickBot="1">
      <c r="A3" s="11"/>
      <c r="B3" s="131" t="s">
        <v>1</v>
      </c>
      <c r="C3" s="132"/>
      <c r="D3" s="133"/>
      <c r="E3" s="12"/>
      <c r="F3" s="12"/>
      <c r="G3" s="12"/>
      <c r="H3" s="13"/>
      <c r="I3" s="14"/>
      <c r="J3" s="13"/>
      <c r="K3" s="134" t="s">
        <v>2</v>
      </c>
      <c r="L3" s="135"/>
      <c r="M3" s="135"/>
      <c r="N3" s="15"/>
      <c r="O3" s="16"/>
      <c r="P3" s="17"/>
      <c r="Q3" s="18"/>
      <c r="R3" s="18"/>
    </row>
    <row r="4" spans="1:18" ht="51.75" thickBot="1">
      <c r="A4" s="19" t="s">
        <v>3</v>
      </c>
      <c r="B4" s="19" t="s">
        <v>4</v>
      </c>
      <c r="C4" s="19" t="s">
        <v>5</v>
      </c>
      <c r="D4" s="20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21" t="s">
        <v>13</v>
      </c>
      <c r="L4" s="21" t="s">
        <v>14</v>
      </c>
      <c r="M4" s="21" t="s">
        <v>15</v>
      </c>
      <c r="N4" s="22" t="s">
        <v>16</v>
      </c>
      <c r="O4" s="23" t="s">
        <v>17</v>
      </c>
      <c r="P4" s="19" t="s">
        <v>18</v>
      </c>
      <c r="Q4" s="23" t="s">
        <v>19</v>
      </c>
      <c r="R4" s="19" t="s">
        <v>20</v>
      </c>
    </row>
    <row r="5" spans="1:19" ht="409.5">
      <c r="A5" s="24">
        <v>1</v>
      </c>
      <c r="B5" s="25" t="s">
        <v>21</v>
      </c>
      <c r="C5" s="25">
        <v>40854</v>
      </c>
      <c r="D5" s="26" t="s">
        <v>22</v>
      </c>
      <c r="E5" s="27" t="s">
        <v>23</v>
      </c>
      <c r="F5" s="27" t="s">
        <v>24</v>
      </c>
      <c r="G5" s="24"/>
      <c r="H5" s="28" t="s">
        <v>25</v>
      </c>
      <c r="I5" s="27" t="s">
        <v>26</v>
      </c>
      <c r="J5" s="29" t="s">
        <v>27</v>
      </c>
      <c r="K5" s="30">
        <v>65806.45</v>
      </c>
      <c r="L5" s="30">
        <v>1613.63</v>
      </c>
      <c r="M5" s="30">
        <v>2696.8</v>
      </c>
      <c r="N5" s="31">
        <f>65806.45+1613.63+2696.8</f>
        <v>70116.88</v>
      </c>
      <c r="O5" s="32"/>
      <c r="P5" s="33" t="s">
        <v>28</v>
      </c>
      <c r="Q5" s="34" t="s">
        <v>29</v>
      </c>
      <c r="R5" s="35" t="s">
        <v>30</v>
      </c>
      <c r="S5" s="36" t="s">
        <v>31</v>
      </c>
    </row>
    <row r="6" spans="1:19" ht="409.5">
      <c r="A6" s="24">
        <v>2</v>
      </c>
      <c r="B6" s="25" t="s">
        <v>21</v>
      </c>
      <c r="C6" s="25">
        <v>40854</v>
      </c>
      <c r="D6" s="26" t="s">
        <v>32</v>
      </c>
      <c r="E6" s="27" t="s">
        <v>23</v>
      </c>
      <c r="F6" s="27" t="s">
        <v>33</v>
      </c>
      <c r="G6" s="24"/>
      <c r="H6" s="28" t="s">
        <v>25</v>
      </c>
      <c r="I6" s="27" t="s">
        <v>34</v>
      </c>
      <c r="J6" s="29" t="s">
        <v>27</v>
      </c>
      <c r="K6" s="30">
        <v>65806.45</v>
      </c>
      <c r="L6" s="30">
        <v>1613.63</v>
      </c>
      <c r="M6" s="30">
        <v>2696.8</v>
      </c>
      <c r="N6" s="31">
        <f>65806.45+1613.63+2696.8</f>
        <v>70116.88</v>
      </c>
      <c r="O6" s="32"/>
      <c r="P6" s="33" t="s">
        <v>35</v>
      </c>
      <c r="Q6" s="34" t="s">
        <v>29</v>
      </c>
      <c r="R6" s="37" t="s">
        <v>36</v>
      </c>
      <c r="S6" s="36" t="s">
        <v>31</v>
      </c>
    </row>
    <row r="7" spans="1:19" ht="315">
      <c r="A7" s="24">
        <v>3</v>
      </c>
      <c r="B7" s="25" t="s">
        <v>21</v>
      </c>
      <c r="C7" s="25">
        <v>40918</v>
      </c>
      <c r="D7" s="26" t="s">
        <v>37</v>
      </c>
      <c r="E7" s="27" t="s">
        <v>23</v>
      </c>
      <c r="F7" s="27" t="s">
        <v>38</v>
      </c>
      <c r="G7" s="24"/>
      <c r="H7" s="28" t="s">
        <v>25</v>
      </c>
      <c r="I7" s="27" t="s">
        <v>39</v>
      </c>
      <c r="J7" s="29" t="s">
        <v>27</v>
      </c>
      <c r="K7" s="27">
        <v>105000</v>
      </c>
      <c r="L7" s="27">
        <v>1876.88</v>
      </c>
      <c r="M7" s="27">
        <v>4206.31</v>
      </c>
      <c r="N7" s="38">
        <f>105000+1876.88+4206.31</f>
        <v>111083.19</v>
      </c>
      <c r="O7" s="39"/>
      <c r="P7" s="33" t="s">
        <v>40</v>
      </c>
      <c r="Q7" s="40">
        <v>41002</v>
      </c>
      <c r="R7" s="37" t="s">
        <v>41</v>
      </c>
      <c r="S7" s="36" t="s">
        <v>42</v>
      </c>
    </row>
    <row r="8" spans="1:19" ht="105">
      <c r="A8" s="24">
        <v>4</v>
      </c>
      <c r="B8" s="25" t="s">
        <v>21</v>
      </c>
      <c r="C8" s="25">
        <v>40938</v>
      </c>
      <c r="D8" s="26" t="s">
        <v>43</v>
      </c>
      <c r="E8" s="27" t="s">
        <v>23</v>
      </c>
      <c r="F8" s="27" t="s">
        <v>44</v>
      </c>
      <c r="G8" s="24"/>
      <c r="H8" s="28" t="s">
        <v>25</v>
      </c>
      <c r="I8" s="27" t="s">
        <v>45</v>
      </c>
      <c r="J8" s="29" t="s">
        <v>46</v>
      </c>
      <c r="K8" s="27">
        <v>114193.55</v>
      </c>
      <c r="L8" s="41" t="s">
        <v>47</v>
      </c>
      <c r="M8" s="27">
        <v>4425.81</v>
      </c>
      <c r="N8" s="38">
        <f>114193.55+4425.81</f>
        <v>118619.36</v>
      </c>
      <c r="O8" s="39"/>
      <c r="P8" s="33" t="s">
        <v>48</v>
      </c>
      <c r="Q8" s="40">
        <v>41044</v>
      </c>
      <c r="R8" s="37" t="s">
        <v>49</v>
      </c>
      <c r="S8" s="36" t="s">
        <v>50</v>
      </c>
    </row>
    <row r="9" spans="1:19" ht="105">
      <c r="A9" s="24">
        <v>5</v>
      </c>
      <c r="B9" s="25" t="s">
        <v>21</v>
      </c>
      <c r="C9" s="25">
        <v>40948</v>
      </c>
      <c r="D9" s="42" t="s">
        <v>51</v>
      </c>
      <c r="E9" s="24" t="s">
        <v>23</v>
      </c>
      <c r="F9" s="27" t="s">
        <v>52</v>
      </c>
      <c r="G9" s="24"/>
      <c r="H9" s="43" t="s">
        <v>25</v>
      </c>
      <c r="I9" s="24" t="s">
        <v>53</v>
      </c>
      <c r="J9" s="44" t="s">
        <v>46</v>
      </c>
      <c r="K9" s="24">
        <v>161935.48</v>
      </c>
      <c r="L9" s="41" t="s">
        <v>47</v>
      </c>
      <c r="M9" s="24">
        <v>5858.06</v>
      </c>
      <c r="N9" s="38">
        <f>161935.48+5858.06</f>
        <v>167793.54</v>
      </c>
      <c r="O9" s="45">
        <f>161935.48+5858.06</f>
        <v>167793.54</v>
      </c>
      <c r="P9" s="33" t="s">
        <v>54</v>
      </c>
      <c r="Q9" s="40">
        <v>41002</v>
      </c>
      <c r="R9" s="37" t="s">
        <v>55</v>
      </c>
      <c r="S9" s="36" t="s">
        <v>56</v>
      </c>
    </row>
    <row r="10" spans="1:19" s="53" customFormat="1" ht="285">
      <c r="A10" s="46">
        <v>6</v>
      </c>
      <c r="B10" s="47" t="s">
        <v>21</v>
      </c>
      <c r="C10" s="48" t="s">
        <v>57</v>
      </c>
      <c r="D10" s="48" t="s">
        <v>58</v>
      </c>
      <c r="E10" s="46" t="s">
        <v>23</v>
      </c>
      <c r="F10" s="46" t="s">
        <v>59</v>
      </c>
      <c r="G10" s="46"/>
      <c r="H10" s="49" t="s">
        <v>25</v>
      </c>
      <c r="I10" s="46" t="s">
        <v>60</v>
      </c>
      <c r="J10" s="50" t="s">
        <v>46</v>
      </c>
      <c r="K10" s="46">
        <v>80241.94</v>
      </c>
      <c r="L10" s="51" t="s">
        <v>47</v>
      </c>
      <c r="M10" s="46">
        <v>3209.68</v>
      </c>
      <c r="N10" s="38">
        <f>80241.94+3209.68</f>
        <v>83451.62</v>
      </c>
      <c r="O10" s="45"/>
      <c r="P10" s="33" t="s">
        <v>61</v>
      </c>
      <c r="Q10" s="40">
        <v>41318</v>
      </c>
      <c r="R10" s="52" t="s">
        <v>62</v>
      </c>
      <c r="S10" s="36" t="s">
        <v>63</v>
      </c>
    </row>
    <row r="11" spans="1:19" s="53" customFormat="1" ht="390">
      <c r="A11" s="24">
        <v>7</v>
      </c>
      <c r="B11" s="25" t="s">
        <v>21</v>
      </c>
      <c r="C11" s="25">
        <v>41043</v>
      </c>
      <c r="D11" s="42" t="s">
        <v>58</v>
      </c>
      <c r="E11" s="24" t="s">
        <v>23</v>
      </c>
      <c r="F11" s="43" t="s">
        <v>64</v>
      </c>
      <c r="G11" s="24"/>
      <c r="H11" s="43" t="s">
        <v>25</v>
      </c>
      <c r="I11" s="24" t="s">
        <v>65</v>
      </c>
      <c r="J11" s="44" t="s">
        <v>27</v>
      </c>
      <c r="K11" s="24">
        <v>150000</v>
      </c>
      <c r="L11" s="24">
        <v>7259.78</v>
      </c>
      <c r="M11" s="24">
        <v>5717.79</v>
      </c>
      <c r="N11" s="54">
        <f>150000+7259.78+5717.79</f>
        <v>162977.57</v>
      </c>
      <c r="O11" s="39"/>
      <c r="P11" s="37" t="s">
        <v>66</v>
      </c>
      <c r="Q11" s="55">
        <v>41130</v>
      </c>
      <c r="R11" s="37" t="s">
        <v>67</v>
      </c>
      <c r="S11" s="36" t="s">
        <v>68</v>
      </c>
    </row>
    <row r="12" spans="1:19" s="53" customFormat="1" ht="390">
      <c r="A12" s="24">
        <v>8</v>
      </c>
      <c r="B12" s="25" t="s">
        <v>21</v>
      </c>
      <c r="C12" s="25">
        <v>40996</v>
      </c>
      <c r="D12" s="42" t="s">
        <v>58</v>
      </c>
      <c r="E12" s="24" t="s">
        <v>23</v>
      </c>
      <c r="F12" s="43" t="s">
        <v>69</v>
      </c>
      <c r="G12" s="24"/>
      <c r="H12" s="43" t="s">
        <v>25</v>
      </c>
      <c r="I12" s="24" t="s">
        <v>70</v>
      </c>
      <c r="J12" s="44" t="s">
        <v>27</v>
      </c>
      <c r="K12" s="24">
        <v>82500</v>
      </c>
      <c r="L12" s="24">
        <v>2160</v>
      </c>
      <c r="M12" s="24">
        <v>3366.4</v>
      </c>
      <c r="N12" s="38">
        <f>82500+2160+3366.4</f>
        <v>88026.4</v>
      </c>
      <c r="O12" s="39"/>
      <c r="P12" s="33" t="s">
        <v>71</v>
      </c>
      <c r="Q12" s="40">
        <v>41155</v>
      </c>
      <c r="R12" s="37" t="s">
        <v>72</v>
      </c>
      <c r="S12" s="36" t="s">
        <v>73</v>
      </c>
    </row>
    <row r="13" spans="1:19" s="53" customFormat="1" ht="165">
      <c r="A13" s="24">
        <v>9</v>
      </c>
      <c r="B13" s="25" t="s">
        <v>21</v>
      </c>
      <c r="C13" s="25">
        <v>41001</v>
      </c>
      <c r="D13" s="42" t="s">
        <v>74</v>
      </c>
      <c r="E13" s="24" t="s">
        <v>23</v>
      </c>
      <c r="F13" s="43" t="s">
        <v>75</v>
      </c>
      <c r="G13" s="24"/>
      <c r="H13" s="43" t="s">
        <v>25</v>
      </c>
      <c r="I13" s="24" t="s">
        <v>76</v>
      </c>
      <c r="J13" s="44" t="s">
        <v>46</v>
      </c>
      <c r="K13" s="24">
        <v>110000</v>
      </c>
      <c r="L13" s="41" t="s">
        <v>47</v>
      </c>
      <c r="M13" s="24">
        <v>4300</v>
      </c>
      <c r="N13" s="38">
        <f>110000+4300</f>
        <v>114300</v>
      </c>
      <c r="O13" s="39"/>
      <c r="P13" s="33" t="s">
        <v>77</v>
      </c>
      <c r="Q13" s="40">
        <v>41155</v>
      </c>
      <c r="R13" s="37" t="s">
        <v>78</v>
      </c>
      <c r="S13" s="36" t="s">
        <v>79</v>
      </c>
    </row>
    <row r="14" spans="1:19" s="53" customFormat="1" ht="76.5">
      <c r="A14" s="24">
        <v>10</v>
      </c>
      <c r="B14" s="25" t="s">
        <v>21</v>
      </c>
      <c r="C14" s="25">
        <v>41121</v>
      </c>
      <c r="D14" s="42" t="s">
        <v>80</v>
      </c>
      <c r="E14" s="24" t="s">
        <v>23</v>
      </c>
      <c r="F14" s="43" t="s">
        <v>81</v>
      </c>
      <c r="G14" s="24"/>
      <c r="H14" s="43" t="s">
        <v>25</v>
      </c>
      <c r="I14" s="24"/>
      <c r="J14" s="44" t="s">
        <v>46</v>
      </c>
      <c r="K14" s="24">
        <v>137250</v>
      </c>
      <c r="L14" s="56" t="s">
        <v>47</v>
      </c>
      <c r="M14" s="24">
        <v>4825</v>
      </c>
      <c r="N14" s="38">
        <f>137250+4825</f>
        <v>142075</v>
      </c>
      <c r="O14" s="39"/>
      <c r="P14" s="35"/>
      <c r="Q14" s="40"/>
      <c r="R14" s="35" t="s">
        <v>82</v>
      </c>
      <c r="S14" s="57" t="s">
        <v>83</v>
      </c>
    </row>
    <row r="15" spans="1:19" s="53" customFormat="1" ht="120">
      <c r="A15" s="24">
        <v>11</v>
      </c>
      <c r="B15" s="25" t="s">
        <v>21</v>
      </c>
      <c r="C15" s="25">
        <v>41039</v>
      </c>
      <c r="D15" s="42" t="s">
        <v>84</v>
      </c>
      <c r="E15" s="24" t="s">
        <v>23</v>
      </c>
      <c r="F15" s="43" t="s">
        <v>85</v>
      </c>
      <c r="G15" s="24"/>
      <c r="H15" s="43" t="s">
        <v>25</v>
      </c>
      <c r="I15" s="24"/>
      <c r="J15" s="44" t="s">
        <v>46</v>
      </c>
      <c r="K15" s="24">
        <v>135000</v>
      </c>
      <c r="L15" s="41" t="s">
        <v>47</v>
      </c>
      <c r="M15" s="24">
        <v>5050</v>
      </c>
      <c r="N15" s="38">
        <f>135000+5050</f>
        <v>140050</v>
      </c>
      <c r="O15" s="39">
        <v>140050</v>
      </c>
      <c r="P15" s="33" t="s">
        <v>86</v>
      </c>
      <c r="Q15" s="40">
        <v>41130</v>
      </c>
      <c r="R15" s="37" t="s">
        <v>87</v>
      </c>
      <c r="S15" s="36" t="s">
        <v>88</v>
      </c>
    </row>
    <row r="16" spans="1:19" s="53" customFormat="1" ht="165">
      <c r="A16" s="24">
        <v>12</v>
      </c>
      <c r="B16" s="25" t="s">
        <v>21</v>
      </c>
      <c r="C16" s="55">
        <v>41058</v>
      </c>
      <c r="D16" s="42" t="s">
        <v>89</v>
      </c>
      <c r="E16" s="24"/>
      <c r="F16" s="44" t="s">
        <v>90</v>
      </c>
      <c r="G16" s="24"/>
      <c r="H16" s="43"/>
      <c r="I16" s="24"/>
      <c r="J16" s="44" t="s">
        <v>46</v>
      </c>
      <c r="K16" s="58">
        <v>114935.48</v>
      </c>
      <c r="L16" s="59" t="s">
        <v>47</v>
      </c>
      <c r="M16" s="58">
        <v>4448.06</v>
      </c>
      <c r="N16" s="31">
        <f>114935.48+4448.06</f>
        <v>119383.54</v>
      </c>
      <c r="O16" s="32"/>
      <c r="P16" s="33" t="s">
        <v>91</v>
      </c>
      <c r="Q16" s="60">
        <v>41121</v>
      </c>
      <c r="R16" s="37" t="s">
        <v>92</v>
      </c>
      <c r="S16" s="36" t="s">
        <v>93</v>
      </c>
    </row>
    <row r="17" spans="1:19" s="53" customFormat="1" ht="315">
      <c r="A17" s="46">
        <v>13</v>
      </c>
      <c r="B17" s="25"/>
      <c r="C17" s="55"/>
      <c r="D17" s="42"/>
      <c r="E17" s="24"/>
      <c r="F17" s="44" t="s">
        <v>94</v>
      </c>
      <c r="G17" s="24"/>
      <c r="H17" s="43"/>
      <c r="I17" s="24"/>
      <c r="J17" s="44" t="s">
        <v>27</v>
      </c>
      <c r="K17" s="58">
        <v>86750</v>
      </c>
      <c r="L17" s="61">
        <v>3448.55</v>
      </c>
      <c r="M17" s="61">
        <v>3607.94</v>
      </c>
      <c r="N17" s="31">
        <f>K17+L17+M17</f>
        <v>93806.49</v>
      </c>
      <c r="O17" s="32"/>
      <c r="P17" s="33" t="s">
        <v>95</v>
      </c>
      <c r="Q17" s="60"/>
      <c r="R17" s="52" t="s">
        <v>96</v>
      </c>
      <c r="S17" s="57"/>
    </row>
    <row r="18" spans="1:18" s="76" customFormat="1" ht="63.75">
      <c r="A18" s="62">
        <v>14</v>
      </c>
      <c r="B18" s="63"/>
      <c r="C18" s="64"/>
      <c r="D18" s="65"/>
      <c r="E18" s="66"/>
      <c r="F18" s="65" t="s">
        <v>97</v>
      </c>
      <c r="G18" s="66"/>
      <c r="H18" s="67"/>
      <c r="I18" s="66"/>
      <c r="J18" s="68" t="s">
        <v>27</v>
      </c>
      <c r="K18" s="69">
        <v>212500</v>
      </c>
      <c r="L18" s="70">
        <v>7943.49</v>
      </c>
      <c r="M18" s="70">
        <v>7408.87</v>
      </c>
      <c r="N18" s="71">
        <f aca="true" t="shared" si="0" ref="N18:N31">K18+L18+M18</f>
        <v>227852.36</v>
      </c>
      <c r="O18" s="72"/>
      <c r="P18" s="73"/>
      <c r="Q18" s="74"/>
      <c r="R18" s="75" t="s">
        <v>98</v>
      </c>
    </row>
    <row r="19" spans="1:18" s="76" customFormat="1" ht="63.75">
      <c r="A19" s="66">
        <v>15</v>
      </c>
      <c r="B19" s="63"/>
      <c r="C19" s="64"/>
      <c r="D19" s="65"/>
      <c r="E19" s="66"/>
      <c r="F19" s="66" t="s">
        <v>99</v>
      </c>
      <c r="G19" s="66"/>
      <c r="H19" s="67"/>
      <c r="I19" s="66"/>
      <c r="J19" s="68" t="s">
        <v>27</v>
      </c>
      <c r="K19" s="69"/>
      <c r="L19" s="70"/>
      <c r="M19" s="70"/>
      <c r="N19" s="77">
        <v>58461.28</v>
      </c>
      <c r="O19" s="72"/>
      <c r="P19" s="73"/>
      <c r="Q19" s="74"/>
      <c r="R19" s="73" t="s">
        <v>100</v>
      </c>
    </row>
    <row r="20" spans="1:18" ht="15" hidden="1">
      <c r="A20" s="46"/>
      <c r="B20" s="25"/>
      <c r="C20" s="55"/>
      <c r="D20" s="42"/>
      <c r="E20" s="27"/>
      <c r="F20" s="24"/>
      <c r="G20" s="24"/>
      <c r="H20" s="43"/>
      <c r="I20" s="27"/>
      <c r="J20" s="44"/>
      <c r="K20" s="58"/>
      <c r="L20" s="44"/>
      <c r="M20" s="44"/>
      <c r="N20" s="31">
        <f t="shared" si="0"/>
        <v>0</v>
      </c>
      <c r="O20" s="39"/>
      <c r="P20" s="78"/>
      <c r="Q20" s="55"/>
      <c r="R20" s="79"/>
    </row>
    <row r="21" spans="1:18" ht="15" hidden="1">
      <c r="A21" s="24"/>
      <c r="B21" s="25"/>
      <c r="C21" s="55"/>
      <c r="D21" s="26"/>
      <c r="E21" s="27"/>
      <c r="F21" s="24"/>
      <c r="G21" s="24"/>
      <c r="H21" s="43"/>
      <c r="I21" s="27"/>
      <c r="J21" s="44"/>
      <c r="K21" s="58"/>
      <c r="L21" s="44"/>
      <c r="M21" s="44"/>
      <c r="N21" s="31">
        <f t="shared" si="0"/>
        <v>0</v>
      </c>
      <c r="O21" s="39"/>
      <c r="P21" s="78"/>
      <c r="Q21" s="55"/>
      <c r="R21" s="79"/>
    </row>
    <row r="22" spans="1:18" ht="15" hidden="1">
      <c r="A22" s="46"/>
      <c r="B22" s="25"/>
      <c r="C22" s="55"/>
      <c r="D22" s="42"/>
      <c r="E22" s="24"/>
      <c r="F22" s="24"/>
      <c r="G22" s="24"/>
      <c r="H22" s="43"/>
      <c r="I22" s="24"/>
      <c r="J22" s="44"/>
      <c r="K22" s="58"/>
      <c r="L22" s="61"/>
      <c r="M22" s="61"/>
      <c r="N22" s="31">
        <f t="shared" si="0"/>
        <v>0</v>
      </c>
      <c r="O22" s="32"/>
      <c r="P22" s="78"/>
      <c r="Q22" s="60"/>
      <c r="R22" s="79"/>
    </row>
    <row r="23" spans="1:18" ht="15" hidden="1">
      <c r="A23" s="46"/>
      <c r="B23" s="25"/>
      <c r="C23" s="55"/>
      <c r="D23" s="26"/>
      <c r="E23" s="27"/>
      <c r="F23" s="24"/>
      <c r="G23" s="24"/>
      <c r="H23" s="43"/>
      <c r="I23" s="27"/>
      <c r="J23" s="29"/>
      <c r="K23" s="58"/>
      <c r="L23" s="80"/>
      <c r="M23" s="80"/>
      <c r="N23" s="31">
        <f t="shared" si="0"/>
        <v>0</v>
      </c>
      <c r="O23" s="32"/>
      <c r="P23" s="78"/>
      <c r="Q23" s="60"/>
      <c r="R23" s="79"/>
    </row>
    <row r="24" spans="1:18" ht="15" hidden="1">
      <c r="A24" s="24"/>
      <c r="B24" s="25"/>
      <c r="C24" s="55"/>
      <c r="D24" s="42"/>
      <c r="E24" s="24"/>
      <c r="F24" s="24"/>
      <c r="G24" s="24"/>
      <c r="H24" s="43"/>
      <c r="I24" s="24"/>
      <c r="J24" s="44"/>
      <c r="K24" s="58"/>
      <c r="L24" s="61"/>
      <c r="M24" s="61"/>
      <c r="N24" s="31">
        <f t="shared" si="0"/>
        <v>0</v>
      </c>
      <c r="O24" s="32"/>
      <c r="P24" s="78"/>
      <c r="Q24" s="60"/>
      <c r="R24" s="79"/>
    </row>
    <row r="25" spans="1:18" ht="15" hidden="1">
      <c r="A25" s="46"/>
      <c r="B25" s="25"/>
      <c r="C25" s="55"/>
      <c r="D25" s="42"/>
      <c r="E25" s="24"/>
      <c r="F25" s="24"/>
      <c r="G25" s="24"/>
      <c r="H25" s="43"/>
      <c r="I25" s="24"/>
      <c r="J25" s="44"/>
      <c r="K25" s="58"/>
      <c r="L25" s="44"/>
      <c r="M25" s="44"/>
      <c r="N25" s="31">
        <f t="shared" si="0"/>
        <v>0</v>
      </c>
      <c r="O25" s="39"/>
      <c r="P25" s="81"/>
      <c r="Q25" s="40"/>
      <c r="R25" s="82"/>
    </row>
    <row r="26" spans="1:18" ht="15" hidden="1">
      <c r="A26" s="24"/>
      <c r="B26" s="25"/>
      <c r="C26" s="55"/>
      <c r="D26" s="26"/>
      <c r="E26" s="27"/>
      <c r="F26" s="24"/>
      <c r="G26" s="24"/>
      <c r="H26" s="43"/>
      <c r="I26" s="27"/>
      <c r="J26" s="44"/>
      <c r="K26" s="58"/>
      <c r="L26" s="44"/>
      <c r="M26" s="44"/>
      <c r="N26" s="31">
        <f t="shared" si="0"/>
        <v>0</v>
      </c>
      <c r="O26" s="39"/>
      <c r="P26" s="78"/>
      <c r="Q26" s="55"/>
      <c r="R26" s="83"/>
    </row>
    <row r="27" spans="1:18" ht="15" hidden="1">
      <c r="A27" s="46"/>
      <c r="B27" s="25"/>
      <c r="C27" s="55"/>
      <c r="D27" s="42"/>
      <c r="E27" s="24"/>
      <c r="F27" s="24"/>
      <c r="G27" s="24"/>
      <c r="H27" s="43"/>
      <c r="I27" s="24"/>
      <c r="J27" s="44"/>
      <c r="K27" s="58"/>
      <c r="L27" s="61"/>
      <c r="M27" s="61"/>
      <c r="N27" s="31">
        <f t="shared" si="0"/>
        <v>0</v>
      </c>
      <c r="O27" s="32"/>
      <c r="P27" s="78"/>
      <c r="Q27" s="60"/>
      <c r="R27" s="79"/>
    </row>
    <row r="28" spans="1:18" ht="15" hidden="1">
      <c r="A28" s="46"/>
      <c r="B28" s="25"/>
      <c r="C28" s="55"/>
      <c r="D28" s="42"/>
      <c r="E28" s="24"/>
      <c r="F28" s="24"/>
      <c r="G28" s="24"/>
      <c r="H28" s="43"/>
      <c r="I28" s="27"/>
      <c r="J28" s="44"/>
      <c r="K28" s="58"/>
      <c r="L28" s="61"/>
      <c r="M28" s="61"/>
      <c r="N28" s="31">
        <f t="shared" si="0"/>
        <v>0</v>
      </c>
      <c r="O28" s="32"/>
      <c r="P28" s="78"/>
      <c r="Q28" s="60"/>
      <c r="R28" s="82"/>
    </row>
    <row r="29" spans="1:18" ht="15" hidden="1">
      <c r="A29" s="24"/>
      <c r="B29" s="25"/>
      <c r="C29" s="55"/>
      <c r="D29" s="42"/>
      <c r="E29" s="24"/>
      <c r="F29" s="24"/>
      <c r="G29" s="24"/>
      <c r="H29" s="43"/>
      <c r="I29" s="26"/>
      <c r="J29" s="44"/>
      <c r="K29" s="58"/>
      <c r="L29" s="61"/>
      <c r="M29" s="61"/>
      <c r="N29" s="31">
        <f t="shared" si="0"/>
        <v>0</v>
      </c>
      <c r="O29" s="32"/>
      <c r="P29" s="81"/>
      <c r="Q29" s="60"/>
      <c r="R29" s="82"/>
    </row>
    <row r="30" spans="1:18" ht="15" hidden="1">
      <c r="A30" s="46"/>
      <c r="B30" s="25"/>
      <c r="C30" s="55"/>
      <c r="D30" s="42"/>
      <c r="E30" s="24"/>
      <c r="F30" s="24"/>
      <c r="G30" s="24"/>
      <c r="H30" s="43"/>
      <c r="I30" s="27"/>
      <c r="J30" s="44"/>
      <c r="K30" s="58"/>
      <c r="L30" s="61"/>
      <c r="M30" s="61"/>
      <c r="N30" s="31">
        <f t="shared" si="0"/>
        <v>0</v>
      </c>
      <c r="O30" s="32"/>
      <c r="P30" s="78"/>
      <c r="Q30" s="60"/>
      <c r="R30" s="82"/>
    </row>
    <row r="31" spans="1:18" ht="15" hidden="1">
      <c r="A31" s="24"/>
      <c r="B31" s="25"/>
      <c r="C31" s="55"/>
      <c r="D31" s="26"/>
      <c r="E31" s="24"/>
      <c r="F31" s="24"/>
      <c r="G31" s="24"/>
      <c r="H31" s="43"/>
      <c r="I31" s="46"/>
      <c r="J31" s="44"/>
      <c r="K31" s="58"/>
      <c r="L31" s="61"/>
      <c r="M31" s="61"/>
      <c r="N31" s="31">
        <f t="shared" si="0"/>
        <v>0</v>
      </c>
      <c r="O31" s="32"/>
      <c r="P31" s="78"/>
      <c r="Q31" s="60"/>
      <c r="R31" s="82"/>
    </row>
    <row r="32" spans="1:18" s="94" customFormat="1" ht="15">
      <c r="A32" s="84"/>
      <c r="B32" s="85"/>
      <c r="C32" s="86"/>
      <c r="D32" s="87"/>
      <c r="E32" s="87"/>
      <c r="F32" s="85" t="s">
        <v>101</v>
      </c>
      <c r="G32" s="87"/>
      <c r="H32" s="88"/>
      <c r="I32" s="89"/>
      <c r="J32" s="88"/>
      <c r="K32" s="90">
        <f>SUM(K5:K31)</f>
        <v>1621919.35</v>
      </c>
      <c r="L32" s="90">
        <f>SUM(L5:L31)</f>
        <v>25915.96</v>
      </c>
      <c r="M32" s="90">
        <f>SUM(M5:M31)</f>
        <v>61817.52000000001</v>
      </c>
      <c r="N32" s="90">
        <f>SUM(N5:N31)</f>
        <v>1768114.11</v>
      </c>
      <c r="O32" s="90">
        <f>SUM(O5:O31)</f>
        <v>307843.54000000004</v>
      </c>
      <c r="P32" s="91"/>
      <c r="Q32" s="92"/>
      <c r="R32" s="93"/>
    </row>
    <row r="33" spans="1:18" ht="15">
      <c r="A33" s="95"/>
      <c r="B33" s="96"/>
      <c r="C33" s="96"/>
      <c r="D33" s="96"/>
      <c r="E33" s="96"/>
      <c r="F33" s="96" t="s">
        <v>13</v>
      </c>
      <c r="G33" s="96"/>
      <c r="H33" s="96"/>
      <c r="I33" s="96"/>
      <c r="J33" s="96"/>
      <c r="K33" s="96"/>
      <c r="L33" s="96"/>
      <c r="M33" s="96"/>
      <c r="N33" s="97">
        <f>K32</f>
        <v>1621919.35</v>
      </c>
      <c r="O33" s="96"/>
      <c r="P33" s="96"/>
      <c r="Q33" s="98"/>
      <c r="R33" s="96"/>
    </row>
    <row r="34" spans="1:18" ht="15">
      <c r="A34" s="95"/>
      <c r="B34" s="96"/>
      <c r="C34" s="96"/>
      <c r="D34" s="96"/>
      <c r="E34" s="96"/>
      <c r="F34" s="96" t="s">
        <v>14</v>
      </c>
      <c r="G34" s="96"/>
      <c r="H34" s="96"/>
      <c r="I34" s="96"/>
      <c r="J34" s="96"/>
      <c r="K34" s="96"/>
      <c r="L34" s="96"/>
      <c r="M34" s="96"/>
      <c r="N34" s="97">
        <f>L32</f>
        <v>25915.96</v>
      </c>
      <c r="O34" s="96"/>
      <c r="P34" s="96"/>
      <c r="Q34" s="98"/>
      <c r="R34" s="96"/>
    </row>
    <row r="35" spans="1:18" ht="15">
      <c r="A35" s="95"/>
      <c r="B35" s="96"/>
      <c r="C35" s="96"/>
      <c r="D35" s="96"/>
      <c r="E35" s="96"/>
      <c r="F35" s="96" t="s">
        <v>15</v>
      </c>
      <c r="G35" s="96"/>
      <c r="H35" s="96"/>
      <c r="I35" s="96"/>
      <c r="J35" s="96"/>
      <c r="K35" s="96"/>
      <c r="L35" s="96"/>
      <c r="M35" s="96"/>
      <c r="N35" s="97">
        <f>M32</f>
        <v>61817.52000000001</v>
      </c>
      <c r="O35" s="96"/>
      <c r="P35" s="96"/>
      <c r="Q35" s="98"/>
      <c r="R35" s="96"/>
    </row>
    <row r="36" ht="15">
      <c r="Q36" s="101"/>
    </row>
    <row r="37" ht="15">
      <c r="Q37" s="101"/>
    </row>
    <row r="38" ht="15">
      <c r="Q38" s="101"/>
    </row>
    <row r="39" spans="6:16" ht="15">
      <c r="F39" s="1" t="s">
        <v>102</v>
      </c>
      <c r="P39" s="1" t="s">
        <v>103</v>
      </c>
    </row>
  </sheetData>
  <sheetProtection/>
  <mergeCells count="4">
    <mergeCell ref="A1:R1"/>
    <mergeCell ref="C2:D2"/>
    <mergeCell ref="B3:D3"/>
    <mergeCell ref="K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160" zoomScaleSheetLayoutView="160" zoomScalePageLayoutView="0" workbookViewId="0" topLeftCell="A1">
      <pane ySplit="4" topLeftCell="A27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4.421875" style="126" customWidth="1"/>
    <col min="2" max="2" width="7.8515625" style="127" customWidth="1"/>
    <col min="3" max="3" width="13.00390625" style="122" customWidth="1"/>
    <col min="4" max="4" width="20.7109375" style="122" customWidth="1"/>
    <col min="5" max="5" width="21.57421875" style="122" customWidth="1"/>
    <col min="6" max="6" width="19.7109375" style="122" customWidth="1"/>
    <col min="7" max="7" width="23.57421875" style="122" customWidth="1"/>
    <col min="8" max="16384" width="9.140625" style="122" customWidth="1"/>
  </cols>
  <sheetData>
    <row r="1" spans="1:7" ht="15.75">
      <c r="A1" s="136" t="s">
        <v>123</v>
      </c>
      <c r="B1" s="136"/>
      <c r="C1" s="136"/>
      <c r="D1" s="136"/>
      <c r="E1" s="136"/>
      <c r="F1" s="136"/>
      <c r="G1" s="136"/>
    </row>
    <row r="2" spans="1:7" ht="15.75" thickBot="1">
      <c r="A2" s="102"/>
      <c r="B2" s="123"/>
      <c r="C2" s="102"/>
      <c r="D2" s="123"/>
      <c r="E2" s="123"/>
      <c r="F2" s="124"/>
      <c r="G2" s="125"/>
    </row>
    <row r="3" spans="1:7" s="121" customFormat="1" ht="13.5" thickBot="1">
      <c r="A3" s="105"/>
      <c r="B3" s="137" t="s">
        <v>1</v>
      </c>
      <c r="C3" s="138"/>
      <c r="D3" s="103"/>
      <c r="E3" s="103"/>
      <c r="F3" s="104"/>
      <c r="G3" s="106"/>
    </row>
    <row r="4" spans="1:7" s="121" customFormat="1" ht="26.25" thickBot="1">
      <c r="A4" s="107" t="s">
        <v>3</v>
      </c>
      <c r="B4" s="108" t="s">
        <v>4</v>
      </c>
      <c r="C4" s="107" t="s">
        <v>5</v>
      </c>
      <c r="D4" s="107" t="s">
        <v>7</v>
      </c>
      <c r="E4" s="107" t="s">
        <v>8</v>
      </c>
      <c r="F4" s="107" t="s">
        <v>12</v>
      </c>
      <c r="G4" s="107" t="s">
        <v>105</v>
      </c>
    </row>
    <row r="5" spans="1:7" s="121" customFormat="1" ht="63.75">
      <c r="A5" s="109">
        <v>1</v>
      </c>
      <c r="B5" s="110" t="s">
        <v>107</v>
      </c>
      <c r="C5" s="111">
        <v>40854</v>
      </c>
      <c r="D5" s="112" t="s">
        <v>23</v>
      </c>
      <c r="E5" s="112" t="s">
        <v>24</v>
      </c>
      <c r="F5" s="112" t="s">
        <v>27</v>
      </c>
      <c r="G5" s="113" t="s">
        <v>104</v>
      </c>
    </row>
    <row r="6" spans="1:7" s="121" customFormat="1" ht="51">
      <c r="A6" s="114">
        <v>2</v>
      </c>
      <c r="B6" s="115" t="s">
        <v>107</v>
      </c>
      <c r="C6" s="116">
        <v>40854</v>
      </c>
      <c r="D6" s="118" t="s">
        <v>23</v>
      </c>
      <c r="E6" s="118" t="s">
        <v>33</v>
      </c>
      <c r="F6" s="118" t="s">
        <v>27</v>
      </c>
      <c r="G6" s="113" t="s">
        <v>104</v>
      </c>
    </row>
    <row r="7" spans="1:7" s="121" customFormat="1" ht="51">
      <c r="A7" s="109">
        <v>3</v>
      </c>
      <c r="B7" s="115" t="s">
        <v>107</v>
      </c>
      <c r="C7" s="116">
        <v>40918</v>
      </c>
      <c r="D7" s="118" t="s">
        <v>23</v>
      </c>
      <c r="E7" s="118" t="s">
        <v>38</v>
      </c>
      <c r="F7" s="118" t="s">
        <v>27</v>
      </c>
      <c r="G7" s="113" t="s">
        <v>104</v>
      </c>
    </row>
    <row r="8" spans="1:7" s="121" customFormat="1" ht="51">
      <c r="A8" s="109">
        <v>4</v>
      </c>
      <c r="B8" s="115" t="s">
        <v>107</v>
      </c>
      <c r="C8" s="116">
        <v>40938</v>
      </c>
      <c r="D8" s="118" t="s">
        <v>23</v>
      </c>
      <c r="E8" s="118" t="s">
        <v>44</v>
      </c>
      <c r="F8" s="118" t="s">
        <v>46</v>
      </c>
      <c r="G8" s="113" t="s">
        <v>104</v>
      </c>
    </row>
    <row r="9" spans="1:7" s="121" customFormat="1" ht="63.75">
      <c r="A9" s="114">
        <v>5</v>
      </c>
      <c r="B9" s="115" t="s">
        <v>107</v>
      </c>
      <c r="C9" s="116">
        <v>40948</v>
      </c>
      <c r="D9" s="118" t="s">
        <v>23</v>
      </c>
      <c r="E9" s="118" t="s">
        <v>52</v>
      </c>
      <c r="F9" s="118" t="s">
        <v>46</v>
      </c>
      <c r="G9" s="113" t="s">
        <v>104</v>
      </c>
    </row>
    <row r="10" spans="1:7" s="119" customFormat="1" ht="38.25">
      <c r="A10" s="109">
        <v>6</v>
      </c>
      <c r="B10" s="115" t="s">
        <v>108</v>
      </c>
      <c r="C10" s="115" t="s">
        <v>57</v>
      </c>
      <c r="D10" s="118" t="s">
        <v>23</v>
      </c>
      <c r="E10" s="118" t="s">
        <v>59</v>
      </c>
      <c r="F10" s="118" t="s">
        <v>46</v>
      </c>
      <c r="G10" s="113" t="s">
        <v>104</v>
      </c>
    </row>
    <row r="11" spans="1:7" s="120" customFormat="1" ht="51">
      <c r="A11" s="109">
        <v>7</v>
      </c>
      <c r="B11" s="115" t="s">
        <v>107</v>
      </c>
      <c r="C11" s="116">
        <v>40996</v>
      </c>
      <c r="D11" s="118" t="s">
        <v>23</v>
      </c>
      <c r="E11" s="117" t="s">
        <v>69</v>
      </c>
      <c r="F11" s="118" t="s">
        <v>27</v>
      </c>
      <c r="G11" s="113" t="s">
        <v>104</v>
      </c>
    </row>
    <row r="12" spans="1:7" s="120" customFormat="1" ht="38.25">
      <c r="A12" s="114">
        <v>8</v>
      </c>
      <c r="B12" s="115" t="s">
        <v>107</v>
      </c>
      <c r="C12" s="116">
        <v>41001</v>
      </c>
      <c r="D12" s="118" t="s">
        <v>23</v>
      </c>
      <c r="E12" s="117" t="s">
        <v>75</v>
      </c>
      <c r="F12" s="118" t="s">
        <v>46</v>
      </c>
      <c r="G12" s="113" t="s">
        <v>104</v>
      </c>
    </row>
    <row r="13" spans="1:7" s="119" customFormat="1" ht="51">
      <c r="A13" s="109">
        <v>9</v>
      </c>
      <c r="B13" s="115" t="s">
        <v>107</v>
      </c>
      <c r="C13" s="116">
        <v>41039</v>
      </c>
      <c r="D13" s="118" t="s">
        <v>23</v>
      </c>
      <c r="E13" s="117" t="s">
        <v>85</v>
      </c>
      <c r="F13" s="118" t="s">
        <v>46</v>
      </c>
      <c r="G13" s="113" t="s">
        <v>104</v>
      </c>
    </row>
    <row r="14" spans="1:7" s="119" customFormat="1" ht="51">
      <c r="A14" s="109">
        <v>10</v>
      </c>
      <c r="B14" s="115" t="s">
        <v>107</v>
      </c>
      <c r="C14" s="116">
        <v>41043</v>
      </c>
      <c r="D14" s="118" t="s">
        <v>23</v>
      </c>
      <c r="E14" s="117" t="s">
        <v>64</v>
      </c>
      <c r="F14" s="118" t="s">
        <v>27</v>
      </c>
      <c r="G14" s="113" t="s">
        <v>104</v>
      </c>
    </row>
    <row r="15" spans="1:7" s="120" customFormat="1" ht="38.25">
      <c r="A15" s="114">
        <v>11</v>
      </c>
      <c r="B15" s="115" t="s">
        <v>107</v>
      </c>
      <c r="C15" s="116">
        <v>41058</v>
      </c>
      <c r="D15" s="118" t="s">
        <v>23</v>
      </c>
      <c r="E15" s="118" t="s">
        <v>90</v>
      </c>
      <c r="F15" s="118" t="s">
        <v>46</v>
      </c>
      <c r="G15" s="113" t="s">
        <v>104</v>
      </c>
    </row>
    <row r="16" spans="1:7" s="120" customFormat="1" ht="38.25">
      <c r="A16" s="109">
        <v>12</v>
      </c>
      <c r="B16" s="115" t="s">
        <v>107</v>
      </c>
      <c r="C16" s="116">
        <v>41121</v>
      </c>
      <c r="D16" s="118" t="s">
        <v>23</v>
      </c>
      <c r="E16" s="117" t="s">
        <v>81</v>
      </c>
      <c r="F16" s="118" t="s">
        <v>46</v>
      </c>
      <c r="G16" s="113" t="s">
        <v>104</v>
      </c>
    </row>
    <row r="17" spans="1:7" s="120" customFormat="1" ht="51">
      <c r="A17" s="109">
        <v>13</v>
      </c>
      <c r="B17" s="115" t="s">
        <v>107</v>
      </c>
      <c r="C17" s="116">
        <v>41271</v>
      </c>
      <c r="D17" s="118" t="s">
        <v>23</v>
      </c>
      <c r="E17" s="117" t="s">
        <v>109</v>
      </c>
      <c r="F17" s="118" t="s">
        <v>27</v>
      </c>
      <c r="G17" s="113" t="s">
        <v>104</v>
      </c>
    </row>
    <row r="18" spans="1:7" s="120" customFormat="1" ht="51">
      <c r="A18" s="114">
        <v>14</v>
      </c>
      <c r="B18" s="115" t="s">
        <v>107</v>
      </c>
      <c r="C18" s="116">
        <v>41283</v>
      </c>
      <c r="D18" s="118" t="s">
        <v>23</v>
      </c>
      <c r="E18" s="118" t="s">
        <v>94</v>
      </c>
      <c r="F18" s="118" t="s">
        <v>27</v>
      </c>
      <c r="G18" s="113" t="s">
        <v>104</v>
      </c>
    </row>
    <row r="19" spans="1:7" s="121" customFormat="1" ht="51">
      <c r="A19" s="109">
        <v>15</v>
      </c>
      <c r="B19" s="115">
        <v>1</v>
      </c>
      <c r="C19" s="116">
        <v>41316</v>
      </c>
      <c r="D19" s="118" t="s">
        <v>23</v>
      </c>
      <c r="E19" s="128" t="s">
        <v>110</v>
      </c>
      <c r="F19" s="118" t="s">
        <v>27</v>
      </c>
      <c r="G19" s="113" t="s">
        <v>104</v>
      </c>
    </row>
    <row r="20" spans="1:7" s="119" customFormat="1" ht="51">
      <c r="A20" s="109">
        <v>16</v>
      </c>
      <c r="B20" s="110">
        <v>1</v>
      </c>
      <c r="C20" s="116">
        <v>41718</v>
      </c>
      <c r="D20" s="112" t="s">
        <v>23</v>
      </c>
      <c r="E20" s="118" t="s">
        <v>111</v>
      </c>
      <c r="F20" s="118" t="s">
        <v>27</v>
      </c>
      <c r="G20" s="113" t="s">
        <v>104</v>
      </c>
    </row>
    <row r="21" spans="1:7" s="121" customFormat="1" ht="51">
      <c r="A21" s="114">
        <v>17</v>
      </c>
      <c r="B21" s="110">
        <v>1</v>
      </c>
      <c r="C21" s="116">
        <v>41745</v>
      </c>
      <c r="D21" s="112" t="s">
        <v>23</v>
      </c>
      <c r="E21" s="128" t="s">
        <v>112</v>
      </c>
      <c r="F21" s="118" t="s">
        <v>27</v>
      </c>
      <c r="G21" s="113" t="s">
        <v>104</v>
      </c>
    </row>
    <row r="22" spans="1:7" s="119" customFormat="1" ht="63.75">
      <c r="A22" s="109">
        <v>18</v>
      </c>
      <c r="B22" s="110" t="s">
        <v>107</v>
      </c>
      <c r="C22" s="116">
        <v>41771</v>
      </c>
      <c r="D22" s="112" t="s">
        <v>23</v>
      </c>
      <c r="E22" s="118" t="s">
        <v>113</v>
      </c>
      <c r="F22" s="118" t="s">
        <v>27</v>
      </c>
      <c r="G22" s="113" t="s">
        <v>104</v>
      </c>
    </row>
    <row r="23" spans="1:7" s="119" customFormat="1" ht="51">
      <c r="A23" s="109">
        <v>19</v>
      </c>
      <c r="B23" s="110" t="s">
        <v>107</v>
      </c>
      <c r="C23" s="116">
        <v>41919</v>
      </c>
      <c r="D23" s="112" t="s">
        <v>23</v>
      </c>
      <c r="E23" s="118" t="s">
        <v>114</v>
      </c>
      <c r="F23" s="118" t="s">
        <v>27</v>
      </c>
      <c r="G23" s="113" t="s">
        <v>104</v>
      </c>
    </row>
    <row r="24" spans="1:7" s="119" customFormat="1" ht="51">
      <c r="A24" s="114">
        <v>20</v>
      </c>
      <c r="B24" s="110" t="s">
        <v>107</v>
      </c>
      <c r="C24" s="116">
        <v>41919</v>
      </c>
      <c r="D24" s="112" t="s">
        <v>23</v>
      </c>
      <c r="E24" s="118" t="s">
        <v>115</v>
      </c>
      <c r="F24" s="118" t="s">
        <v>27</v>
      </c>
      <c r="G24" s="113" t="s">
        <v>104</v>
      </c>
    </row>
    <row r="25" spans="1:7" s="119" customFormat="1" ht="51">
      <c r="A25" s="109">
        <v>21</v>
      </c>
      <c r="B25" s="110" t="s">
        <v>107</v>
      </c>
      <c r="C25" s="116">
        <v>41920</v>
      </c>
      <c r="D25" s="112" t="s">
        <v>23</v>
      </c>
      <c r="E25" s="118" t="s">
        <v>116</v>
      </c>
      <c r="F25" s="118" t="s">
        <v>27</v>
      </c>
      <c r="G25" s="113" t="s">
        <v>104</v>
      </c>
    </row>
    <row r="26" spans="1:7" s="119" customFormat="1" ht="51">
      <c r="A26" s="109">
        <v>22</v>
      </c>
      <c r="B26" s="110" t="s">
        <v>107</v>
      </c>
      <c r="C26" s="116">
        <v>41926</v>
      </c>
      <c r="D26" s="112" t="s">
        <v>23</v>
      </c>
      <c r="E26" s="118" t="s">
        <v>117</v>
      </c>
      <c r="F26" s="118" t="s">
        <v>46</v>
      </c>
      <c r="G26" s="113" t="s">
        <v>104</v>
      </c>
    </row>
    <row r="27" spans="1:7" s="119" customFormat="1" ht="38.25">
      <c r="A27" s="114">
        <v>23</v>
      </c>
      <c r="B27" s="110">
        <v>1</v>
      </c>
      <c r="C27" s="116">
        <v>42198</v>
      </c>
      <c r="D27" s="112" t="s">
        <v>23</v>
      </c>
      <c r="E27" s="118" t="s">
        <v>106</v>
      </c>
      <c r="F27" s="118" t="s">
        <v>46</v>
      </c>
      <c r="G27" s="113" t="s">
        <v>104</v>
      </c>
    </row>
    <row r="28" spans="1:7" s="119" customFormat="1" ht="51">
      <c r="A28" s="109">
        <v>24</v>
      </c>
      <c r="B28" s="110" t="s">
        <v>107</v>
      </c>
      <c r="C28" s="116">
        <v>42401</v>
      </c>
      <c r="D28" s="112" t="s">
        <v>23</v>
      </c>
      <c r="E28" s="118" t="s">
        <v>118</v>
      </c>
      <c r="F28" s="118" t="s">
        <v>46</v>
      </c>
      <c r="G28" s="113" t="s">
        <v>104</v>
      </c>
    </row>
    <row r="29" spans="1:7" s="119" customFormat="1" ht="51">
      <c r="A29" s="109">
        <v>25</v>
      </c>
      <c r="B29" s="110" t="s">
        <v>107</v>
      </c>
      <c r="C29" s="116">
        <v>44364</v>
      </c>
      <c r="D29" s="112" t="s">
        <v>120</v>
      </c>
      <c r="E29" s="118" t="s">
        <v>121</v>
      </c>
      <c r="F29" s="118" t="s">
        <v>46</v>
      </c>
      <c r="G29" s="113" t="s">
        <v>104</v>
      </c>
    </row>
    <row r="30" spans="1:7" s="119" customFormat="1" ht="38.25">
      <c r="A30" s="114">
        <v>26</v>
      </c>
      <c r="B30" s="110" t="s">
        <v>107</v>
      </c>
      <c r="C30" s="116">
        <v>44370</v>
      </c>
      <c r="D30" s="112" t="s">
        <v>120</v>
      </c>
      <c r="E30" s="118" t="s">
        <v>122</v>
      </c>
      <c r="F30" s="118" t="s">
        <v>46</v>
      </c>
      <c r="G30" s="113" t="s">
        <v>104</v>
      </c>
    </row>
    <row r="31" spans="1:7" s="119" customFormat="1" ht="38.25">
      <c r="A31" s="109">
        <v>27</v>
      </c>
      <c r="B31" s="110" t="s">
        <v>107</v>
      </c>
      <c r="C31" s="116">
        <v>44424</v>
      </c>
      <c r="D31" s="112" t="s">
        <v>120</v>
      </c>
      <c r="E31" s="118" t="s">
        <v>119</v>
      </c>
      <c r="F31" s="118" t="s">
        <v>46</v>
      </c>
      <c r="G31" s="113" t="s">
        <v>104</v>
      </c>
    </row>
    <row r="32" spans="1:7" s="119" customFormat="1" ht="38.25">
      <c r="A32" s="109">
        <v>28</v>
      </c>
      <c r="B32" s="110" t="s">
        <v>107</v>
      </c>
      <c r="C32" s="116">
        <v>44775</v>
      </c>
      <c r="D32" s="112" t="s">
        <v>120</v>
      </c>
      <c r="E32" s="118" t="s">
        <v>124</v>
      </c>
      <c r="F32" s="118" t="s">
        <v>125</v>
      </c>
      <c r="G32" s="113" t="s">
        <v>104</v>
      </c>
    </row>
  </sheetData>
  <sheetProtection/>
  <mergeCells count="2">
    <mergeCell ref="A1:G1"/>
    <mergeCell ref="B3:C3"/>
  </mergeCells>
  <printOptions/>
  <pageMargins left="1.1023622047244095" right="0.5905511811023623" top="0.5905511811023623" bottom="0.5905511811023623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КИГ</cp:lastModifiedBy>
  <cp:lastPrinted>2013-09-23T08:22:04Z</cp:lastPrinted>
  <dcterms:created xsi:type="dcterms:W3CDTF">2013-09-23T06:43:20Z</dcterms:created>
  <dcterms:modified xsi:type="dcterms:W3CDTF">2022-12-07T08:26:55Z</dcterms:modified>
  <cp:category/>
  <cp:version/>
  <cp:contentType/>
  <cp:contentStatus/>
</cp:coreProperties>
</file>